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cae25bf15a91908/Desktop/Working/Clerking/Councils/SAPC/2526/Meetings/Agenda/June/Pack/Financial/"/>
    </mc:Choice>
  </mc:AlternateContent>
  <xr:revisionPtr revIDLastSave="1" documentId="8_{00BC4D25-37D2-4F71-B797-0A1CCCA212E6}" xr6:coauthVersionLast="47" xr6:coauthVersionMax="47" xr10:uidLastSave="{390F9639-3F34-4A20-8C8E-A821AB2A1C37}"/>
  <bookViews>
    <workbookView xWindow="28680" yWindow="-120" windowWidth="29040" windowHeight="15840" xr2:uid="{42A954F3-C71D-4D60-9CB9-44FFB557B8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9" i="1" l="1"/>
  <c r="C36" i="1"/>
  <c r="B36" i="1"/>
  <c r="C35" i="1"/>
  <c r="B35" i="1"/>
  <c r="B34" i="1"/>
  <c r="B30" i="1"/>
  <c r="B28" i="1"/>
  <c r="B12" i="1"/>
  <c r="C8" i="1"/>
  <c r="C12" i="1" s="1"/>
  <c r="B46" i="1" l="1"/>
  <c r="B50" i="1" s="1"/>
  <c r="C46" i="1"/>
  <c r="C50" i="1" s="1"/>
  <c r="C48" i="1" l="1"/>
  <c r="B48" i="1"/>
</calcChain>
</file>

<file path=xl/sharedStrings.xml><?xml version="1.0" encoding="utf-8"?>
<sst xmlns="http://schemas.openxmlformats.org/spreadsheetml/2006/main" count="51" uniqueCount="49">
  <si>
    <t>24/25 Year End</t>
  </si>
  <si>
    <t xml:space="preserve">25/26 Budget </t>
  </si>
  <si>
    <t>Balances Carried Forward</t>
  </si>
  <si>
    <t>Income</t>
  </si>
  <si>
    <t>Precept</t>
  </si>
  <si>
    <t>Actual precept claimed 25/26</t>
  </si>
  <si>
    <t>Interest</t>
  </si>
  <si>
    <t>VAT</t>
  </si>
  <si>
    <t>Current Form 126 total</t>
  </si>
  <si>
    <t>Total Income:</t>
  </si>
  <si>
    <t>Expenditure - Operating</t>
  </si>
  <si>
    <t>Clerk Salary</t>
  </si>
  <si>
    <t>Employer NI Contributions</t>
  </si>
  <si>
    <t>Chair's Allowance</t>
  </si>
  <si>
    <t>Admin costs</t>
  </si>
  <si>
    <t>ICO</t>
  </si>
  <si>
    <t>Payroll Admin</t>
  </si>
  <si>
    <t>Bank Charges</t>
  </si>
  <si>
    <t>Room Hire</t>
  </si>
  <si>
    <t>Internal Audit</t>
  </si>
  <si>
    <t>External Audit</t>
  </si>
  <si>
    <t xml:space="preserve">Will possibly include additional work </t>
  </si>
  <si>
    <t>Insurance</t>
  </si>
  <si>
    <t>Legals</t>
  </si>
  <si>
    <t>IT, software, and Website</t>
  </si>
  <si>
    <t>Includes scribe (prorated from Jan 26), website, and MS 365</t>
  </si>
  <si>
    <t>Election costs</t>
  </si>
  <si>
    <t xml:space="preserve">Budgeting for 1 shared election </t>
  </si>
  <si>
    <t>Overflow costs from previous year</t>
  </si>
  <si>
    <t>Committed expenditure</t>
  </si>
  <si>
    <t>Training</t>
  </si>
  <si>
    <t>Already approved Cllr training only</t>
  </si>
  <si>
    <t>Parish Maintenance</t>
  </si>
  <si>
    <t>Planters, watering contract estimate, gritting</t>
  </si>
  <si>
    <t>Special Projects</t>
  </si>
  <si>
    <t>Noticeboards, noticeboard install, benches install</t>
  </si>
  <si>
    <t>Uncommitted expenditure</t>
  </si>
  <si>
    <t>Miscellaneous</t>
  </si>
  <si>
    <t>Poppies</t>
  </si>
  <si>
    <t>Events</t>
  </si>
  <si>
    <t>suggest allocation to committees</t>
  </si>
  <si>
    <t>RCAN membership</t>
  </si>
  <si>
    <t>suggest don't renew</t>
  </si>
  <si>
    <t>Grants</t>
  </si>
  <si>
    <t>NottsALC</t>
  </si>
  <si>
    <t>payment made end of previous financial year</t>
  </si>
  <si>
    <t>Total Expenditure</t>
  </si>
  <si>
    <t>Surplus / Deficit</t>
  </si>
  <si>
    <t>projected carried forward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</si>
</sst>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_-&quot;£&quot;* #,##0_-;\-&quot;£&quot;* #,##0_-;_-&quot;£&quot;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u/>
      <sz val="11"/>
      <color rgb="FF000000"/>
      <name val="Aptos Narrow"/>
      <family val="2"/>
      <scheme val="minor"/>
    </font>
    <font>
      <sz val="11"/>
      <color rgb="FFEE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164" fontId="3" fillId="0" borderId="1" xfId="0" applyNumberFormat="1" applyFont="1" applyBorder="1"/>
    <xf numFmtId="0" fontId="5" fillId="0" borderId="0" xfId="0" applyFont="1"/>
    <xf numFmtId="0" fontId="6" fillId="0" borderId="0" xfId="0" applyFont="1"/>
    <xf numFmtId="164" fontId="3" fillId="0" borderId="1" xfId="1" applyNumberFormat="1" applyFont="1" applyBorder="1"/>
    <xf numFmtId="44" fontId="5" fillId="0" borderId="0" xfId="0" applyNumberFormat="1" applyFont="1"/>
    <xf numFmtId="0" fontId="7" fillId="0" borderId="0" xfId="0" applyFont="1"/>
    <xf numFmtId="0" fontId="2" fillId="0" borderId="0" xfId="0" applyFont="1"/>
    <xf numFmtId="164" fontId="4" fillId="0" borderId="1" xfId="1" applyNumberFormat="1" applyFont="1" applyBorder="1"/>
    <xf numFmtId="164" fontId="8" fillId="0" borderId="1" xfId="1" applyNumberFormat="1" applyFont="1" applyBorder="1"/>
    <xf numFmtId="0" fontId="8" fillId="0" borderId="0" xfId="0" applyFont="1"/>
    <xf numFmtId="164" fontId="4" fillId="0" borderId="1" xfId="0" applyNumberFormat="1" applyFont="1" applyBorder="1"/>
    <xf numFmtId="164" fontId="3" fillId="0" borderId="2" xfId="0" applyNumberFormat="1" applyFont="1" applyBorder="1"/>
    <xf numFmtId="0" fontId="3" fillId="0" borderId="3" xfId="0" applyFont="1" applyBorder="1"/>
    <xf numFmtId="164" fontId="3" fillId="0" borderId="4" xfId="0" applyNumberFormat="1" applyFont="1" applyBorder="1"/>
    <xf numFmtId="0" fontId="4" fillId="0" borderId="5" xfId="0" applyFont="1" applyBorder="1"/>
    <xf numFmtId="164" fontId="3" fillId="0" borderId="6" xfId="0" applyNumberFormat="1" applyFont="1" applyBorder="1"/>
    <xf numFmtId="0" fontId="3" fillId="0" borderId="5" xfId="0" applyFont="1" applyBorder="1"/>
    <xf numFmtId="164" fontId="3" fillId="0" borderId="6" xfId="1" applyNumberFormat="1" applyFont="1" applyBorder="1"/>
    <xf numFmtId="164" fontId="4" fillId="0" borderId="6" xfId="1" applyNumberFormat="1" applyFont="1" applyBorder="1"/>
    <xf numFmtId="0" fontId="3" fillId="0" borderId="7" xfId="0" applyFont="1" applyBorder="1"/>
    <xf numFmtId="164" fontId="3" fillId="0" borderId="0" xfId="0" applyNumberFormat="1" applyFont="1"/>
    <xf numFmtId="0" fontId="8" fillId="0" borderId="5" xfId="0" applyFont="1" applyBorder="1"/>
    <xf numFmtId="164" fontId="8" fillId="0" borderId="6" xfId="0" applyNumberFormat="1" applyFont="1" applyBorder="1"/>
    <xf numFmtId="164" fontId="8" fillId="0" borderId="6" xfId="0" applyNumberFormat="1" applyFont="1" applyBorder="1" applyAlignment="1">
      <alignment horizontal="center"/>
    </xf>
    <xf numFmtId="164" fontId="4" fillId="0" borderId="6" xfId="0" applyNumberFormat="1" applyFont="1" applyBorder="1"/>
    <xf numFmtId="0" fontId="3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3" fillId="0" borderId="11" xfId="0" applyFont="1" applyBorder="1"/>
    <xf numFmtId="164" fontId="3" fillId="0" borderId="11" xfId="0" applyNumberFormat="1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left" indent="1"/>
    </xf>
    <xf numFmtId="0" fontId="8" fillId="0" borderId="0" xfId="0" applyFont="1" applyAlignment="1">
      <alignment horizontal="left" indent="1"/>
    </xf>
    <xf numFmtId="0" fontId="5" fillId="0" borderId="0" xfId="0" applyFont="1"/>
  </cellXfs>
  <cellStyles count="2">
    <cellStyle name="Currency" xfId="1" builtinId="4"/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6F5D1-6911-431F-8B50-A2BC0692EA62}">
  <dimension ref="A1:F50"/>
  <sheetViews>
    <sheetView tabSelected="1" topLeftCell="A4" workbookViewId="0">
      <selection activeCell="C30" sqref="C30"/>
    </sheetView>
  </sheetViews>
  <sheetFormatPr defaultRowHeight="15" x14ac:dyDescent="0.25"/>
  <cols>
    <col min="1" max="1" width="32.85546875" style="1" customWidth="1"/>
    <col min="2" max="2" width="19.140625" style="1" customWidth="1"/>
    <col min="3" max="3" width="14.5703125" style="1" customWidth="1"/>
    <col min="4" max="4" width="54.140625" style="36" customWidth="1"/>
    <col min="5" max="16384" width="9.140625" style="1"/>
  </cols>
  <sheetData>
    <row r="1" spans="1:6" x14ac:dyDescent="0.25">
      <c r="A1" s="27"/>
      <c r="B1" s="28" t="s">
        <v>0</v>
      </c>
      <c r="C1" s="29" t="s">
        <v>1</v>
      </c>
      <c r="D1" s="35"/>
    </row>
    <row r="2" spans="1:6" x14ac:dyDescent="0.25">
      <c r="A2" s="21"/>
      <c r="C2" s="30"/>
    </row>
    <row r="3" spans="1:6" x14ac:dyDescent="0.25">
      <c r="A3" s="16" t="s">
        <v>2</v>
      </c>
      <c r="B3" s="12">
        <v>86403</v>
      </c>
      <c r="C3" s="26">
        <v>81633</v>
      </c>
    </row>
    <row r="4" spans="1:6" x14ac:dyDescent="0.25">
      <c r="A4" s="14"/>
      <c r="B4" s="13"/>
      <c r="C4" s="15"/>
    </row>
    <row r="5" spans="1:6" x14ac:dyDescent="0.25">
      <c r="A5" s="16" t="s">
        <v>3</v>
      </c>
      <c r="B5" s="2"/>
      <c r="C5" s="17"/>
      <c r="E5" s="3"/>
      <c r="F5" s="3"/>
    </row>
    <row r="6" spans="1:6" ht="15.75" x14ac:dyDescent="0.25">
      <c r="A6" s="18"/>
      <c r="B6" s="2"/>
      <c r="C6" s="17"/>
      <c r="E6" s="3"/>
      <c r="F6" s="4"/>
    </row>
    <row r="7" spans="1:6" x14ac:dyDescent="0.25">
      <c r="A7" s="18" t="s">
        <v>4</v>
      </c>
      <c r="B7" s="5">
        <v>28834</v>
      </c>
      <c r="C7" s="19">
        <v>28720</v>
      </c>
      <c r="D7" s="36" t="s">
        <v>5</v>
      </c>
      <c r="E7" s="6"/>
      <c r="F7" s="3"/>
    </row>
    <row r="8" spans="1:6" x14ac:dyDescent="0.25">
      <c r="A8" s="18" t="s">
        <v>6</v>
      </c>
      <c r="B8" s="5">
        <v>2238.0500000000002</v>
      </c>
      <c r="C8" s="19">
        <f>B8</f>
        <v>2238.0500000000002</v>
      </c>
      <c r="E8" s="3"/>
      <c r="F8" s="7"/>
    </row>
    <row r="9" spans="1:6" x14ac:dyDescent="0.25">
      <c r="A9" s="18" t="s">
        <v>7</v>
      </c>
      <c r="B9" s="5">
        <v>1785.67</v>
      </c>
      <c r="C9" s="19">
        <v>1399</v>
      </c>
      <c r="D9" s="36" t="s">
        <v>8</v>
      </c>
      <c r="E9" s="3"/>
      <c r="F9" s="8"/>
    </row>
    <row r="10" spans="1:6" x14ac:dyDescent="0.25">
      <c r="A10" s="18"/>
      <c r="B10" s="5"/>
      <c r="C10" s="19"/>
      <c r="E10" s="3"/>
      <c r="F10" s="8"/>
    </row>
    <row r="11" spans="1:6" x14ac:dyDescent="0.25">
      <c r="A11" s="18"/>
      <c r="B11" s="5"/>
      <c r="C11" s="19"/>
      <c r="E11" s="3"/>
      <c r="F11" s="8"/>
    </row>
    <row r="12" spans="1:6" x14ac:dyDescent="0.25">
      <c r="A12" s="16" t="s">
        <v>9</v>
      </c>
      <c r="B12" s="9">
        <f>SUM(B7:B9)</f>
        <v>32857.72</v>
      </c>
      <c r="C12" s="20">
        <f>SUM(C7:C9)</f>
        <v>32357.05</v>
      </c>
      <c r="E12" s="3"/>
      <c r="F12" s="8"/>
    </row>
    <row r="13" spans="1:6" x14ac:dyDescent="0.25">
      <c r="A13" s="21"/>
      <c r="B13" s="22"/>
      <c r="C13" s="17"/>
      <c r="E13" s="3"/>
      <c r="F13" s="8"/>
    </row>
    <row r="14" spans="1:6" x14ac:dyDescent="0.25">
      <c r="A14" s="16" t="s">
        <v>10</v>
      </c>
      <c r="B14" s="2"/>
      <c r="C14" s="17"/>
      <c r="E14" s="3"/>
      <c r="F14" s="8"/>
    </row>
    <row r="15" spans="1:6" x14ac:dyDescent="0.25">
      <c r="A15" s="18"/>
      <c r="B15" s="2"/>
      <c r="C15" s="17"/>
      <c r="E15" s="3"/>
      <c r="F15" s="8"/>
    </row>
    <row r="16" spans="1:6" x14ac:dyDescent="0.25">
      <c r="A16" s="18" t="s">
        <v>11</v>
      </c>
      <c r="B16" s="5">
        <v>4914.04</v>
      </c>
      <c r="C16" s="17">
        <v>6743</v>
      </c>
      <c r="E16" s="3"/>
      <c r="F16" s="8"/>
    </row>
    <row r="17" spans="1:6" x14ac:dyDescent="0.25">
      <c r="A17" s="18" t="s">
        <v>12</v>
      </c>
      <c r="B17" s="5">
        <v>0</v>
      </c>
      <c r="C17" s="17">
        <v>261.45</v>
      </c>
      <c r="E17" s="3"/>
      <c r="F17" s="3"/>
    </row>
    <row r="18" spans="1:6" x14ac:dyDescent="0.25">
      <c r="A18" s="18" t="s">
        <v>13</v>
      </c>
      <c r="B18" s="5">
        <v>20</v>
      </c>
      <c r="C18" s="17">
        <v>200</v>
      </c>
      <c r="E18" s="3"/>
      <c r="F18" s="8"/>
    </row>
    <row r="19" spans="1:6" x14ac:dyDescent="0.25">
      <c r="A19" s="18" t="s">
        <v>14</v>
      </c>
      <c r="B19" s="5">
        <v>20</v>
      </c>
      <c r="C19" s="17">
        <v>150</v>
      </c>
      <c r="E19" s="3"/>
      <c r="F19" s="3"/>
    </row>
    <row r="20" spans="1:6" x14ac:dyDescent="0.25">
      <c r="A20" s="18" t="s">
        <v>15</v>
      </c>
      <c r="B20" s="5">
        <v>47</v>
      </c>
      <c r="C20" s="17">
        <v>47</v>
      </c>
      <c r="E20" s="8"/>
      <c r="F20" s="8"/>
    </row>
    <row r="21" spans="1:6" x14ac:dyDescent="0.25">
      <c r="A21" s="18" t="s">
        <v>16</v>
      </c>
      <c r="B21" s="5">
        <v>420.6</v>
      </c>
      <c r="C21" s="17">
        <v>474.6</v>
      </c>
      <c r="E21" s="3"/>
      <c r="F21" s="8"/>
    </row>
    <row r="22" spans="1:6" x14ac:dyDescent="0.25">
      <c r="A22" s="18" t="s">
        <v>17</v>
      </c>
      <c r="B22" s="5">
        <v>71.400000000000006</v>
      </c>
      <c r="C22" s="17">
        <v>72</v>
      </c>
      <c r="E22" s="8"/>
      <c r="F22" s="8"/>
    </row>
    <row r="23" spans="1:6" x14ac:dyDescent="0.25">
      <c r="A23" s="18" t="s">
        <v>18</v>
      </c>
      <c r="B23" s="5">
        <v>350</v>
      </c>
      <c r="C23" s="17">
        <v>400</v>
      </c>
      <c r="E23" s="8"/>
      <c r="F23" s="8"/>
    </row>
    <row r="24" spans="1:6" x14ac:dyDescent="0.25">
      <c r="A24" s="18" t="s">
        <v>19</v>
      </c>
      <c r="B24" s="5">
        <v>80</v>
      </c>
      <c r="C24" s="17">
        <v>140</v>
      </c>
      <c r="E24" s="8"/>
      <c r="F24" s="8"/>
    </row>
    <row r="25" spans="1:6" x14ac:dyDescent="0.25">
      <c r="A25" s="18" t="s">
        <v>20</v>
      </c>
      <c r="B25" s="5">
        <v>348</v>
      </c>
      <c r="C25" s="17">
        <v>600</v>
      </c>
      <c r="D25" s="36" t="s">
        <v>21</v>
      </c>
      <c r="E25" s="8"/>
      <c r="F25" s="8"/>
    </row>
    <row r="26" spans="1:6" x14ac:dyDescent="0.25">
      <c r="A26" s="18" t="s">
        <v>22</v>
      </c>
      <c r="B26" s="5">
        <v>396</v>
      </c>
      <c r="C26" s="17">
        <v>396</v>
      </c>
      <c r="E26" s="8"/>
      <c r="F26" s="8"/>
    </row>
    <row r="27" spans="1:6" x14ac:dyDescent="0.25">
      <c r="A27" s="18" t="s">
        <v>23</v>
      </c>
      <c r="B27" s="5"/>
      <c r="C27" s="17">
        <v>3000</v>
      </c>
      <c r="E27" s="8"/>
      <c r="F27" s="8"/>
    </row>
    <row r="28" spans="1:6" x14ac:dyDescent="0.25">
      <c r="A28" s="18" t="s">
        <v>24</v>
      </c>
      <c r="B28" s="5">
        <f>895+437.59+142.54+155</f>
        <v>1630.1299999999999</v>
      </c>
      <c r="C28" s="17">
        <v>350</v>
      </c>
      <c r="D28" s="36" t="s">
        <v>25</v>
      </c>
      <c r="E28" s="8"/>
      <c r="F28" s="8"/>
    </row>
    <row r="29" spans="1:6" x14ac:dyDescent="0.25">
      <c r="A29" s="18" t="s">
        <v>26</v>
      </c>
      <c r="B29" s="5">
        <v>13262.66</v>
      </c>
      <c r="C29" s="17">
        <v>9000</v>
      </c>
      <c r="D29" s="36" t="s">
        <v>27</v>
      </c>
    </row>
    <row r="30" spans="1:6" x14ac:dyDescent="0.25">
      <c r="A30" s="18" t="s">
        <v>28</v>
      </c>
      <c r="B30" s="22">
        <f>140.26+180+1500+1500</f>
        <v>3320.26</v>
      </c>
      <c r="C30" s="17"/>
    </row>
    <row r="31" spans="1:6" x14ac:dyDescent="0.25">
      <c r="A31" s="18"/>
      <c r="B31" s="5"/>
      <c r="C31" s="17"/>
      <c r="E31" s="8"/>
      <c r="F31" s="8"/>
    </row>
    <row r="32" spans="1:6" x14ac:dyDescent="0.25">
      <c r="A32" s="16" t="s">
        <v>29</v>
      </c>
      <c r="B32" s="5"/>
      <c r="C32" s="17"/>
      <c r="E32" s="3"/>
      <c r="F32" s="8"/>
    </row>
    <row r="33" spans="1:6" x14ac:dyDescent="0.25">
      <c r="A33" s="16"/>
      <c r="B33" s="5"/>
      <c r="C33" s="17"/>
      <c r="E33" s="3"/>
      <c r="F33" s="8"/>
    </row>
    <row r="34" spans="1:6" x14ac:dyDescent="0.25">
      <c r="A34" s="18" t="s">
        <v>30</v>
      </c>
      <c r="B34" s="5">
        <f>135+288</f>
        <v>423</v>
      </c>
      <c r="C34" s="17">
        <v>810</v>
      </c>
      <c r="D34" s="36" t="s">
        <v>31</v>
      </c>
      <c r="E34" s="8"/>
      <c r="F34" s="8"/>
    </row>
    <row r="35" spans="1:6" x14ac:dyDescent="0.25">
      <c r="A35" s="18" t="s">
        <v>32</v>
      </c>
      <c r="B35" s="5">
        <f>393</f>
        <v>393</v>
      </c>
      <c r="C35" s="17">
        <f>300+1200+400</f>
        <v>1900</v>
      </c>
      <c r="D35" s="36" t="s">
        <v>33</v>
      </c>
      <c r="E35" s="8"/>
      <c r="F35" s="8"/>
    </row>
    <row r="36" spans="1:6" x14ac:dyDescent="0.25">
      <c r="A36" s="18" t="s">
        <v>34</v>
      </c>
      <c r="B36" s="5">
        <f>4390+99.6+902.44</f>
        <v>5392.0400000000009</v>
      </c>
      <c r="C36" s="17">
        <f>3048+1000+1416</f>
        <v>5464</v>
      </c>
      <c r="D36" s="36" t="s">
        <v>35</v>
      </c>
      <c r="E36" s="38"/>
      <c r="F36" s="38"/>
    </row>
    <row r="37" spans="1:6" x14ac:dyDescent="0.25">
      <c r="A37" s="18"/>
      <c r="B37" s="5"/>
      <c r="C37" s="17"/>
    </row>
    <row r="38" spans="1:6" x14ac:dyDescent="0.25">
      <c r="A38" s="16" t="s">
        <v>36</v>
      </c>
      <c r="B38" s="5"/>
      <c r="C38" s="17"/>
    </row>
    <row r="39" spans="1:6" x14ac:dyDescent="0.25">
      <c r="A39" s="18" t="s">
        <v>37</v>
      </c>
      <c r="B39" s="5">
        <f>6+78.32+6+9</f>
        <v>99.32</v>
      </c>
      <c r="C39" s="17">
        <v>200</v>
      </c>
    </row>
    <row r="40" spans="1:6" x14ac:dyDescent="0.25">
      <c r="A40" s="18" t="s">
        <v>34</v>
      </c>
      <c r="B40" s="5">
        <v>0</v>
      </c>
      <c r="C40" s="17">
        <v>690</v>
      </c>
      <c r="D40" s="36" t="s">
        <v>38</v>
      </c>
    </row>
    <row r="41" spans="1:6" s="11" customFormat="1" x14ac:dyDescent="0.25">
      <c r="A41" s="23" t="s">
        <v>39</v>
      </c>
      <c r="B41" s="10">
        <v>0</v>
      </c>
      <c r="C41" s="24">
        <v>0</v>
      </c>
      <c r="D41" s="37" t="s">
        <v>40</v>
      </c>
    </row>
    <row r="42" spans="1:6" s="11" customFormat="1" x14ac:dyDescent="0.25">
      <c r="A42" s="23" t="s">
        <v>41</v>
      </c>
      <c r="B42" s="10">
        <v>0</v>
      </c>
      <c r="C42" s="24">
        <v>0</v>
      </c>
      <c r="D42" s="37" t="s">
        <v>42</v>
      </c>
    </row>
    <row r="43" spans="1:6" s="11" customFormat="1" x14ac:dyDescent="0.25">
      <c r="A43" s="23" t="s">
        <v>43</v>
      </c>
      <c r="B43" s="10">
        <v>5650</v>
      </c>
      <c r="C43" s="24">
        <v>0</v>
      </c>
      <c r="D43" s="37" t="s">
        <v>40</v>
      </c>
    </row>
    <row r="44" spans="1:6" s="11" customFormat="1" x14ac:dyDescent="0.25">
      <c r="A44" s="23" t="s">
        <v>44</v>
      </c>
      <c r="B44" s="10">
        <v>790.36</v>
      </c>
      <c r="C44" s="25">
        <v>0</v>
      </c>
      <c r="D44" s="37" t="s">
        <v>45</v>
      </c>
    </row>
    <row r="45" spans="1:6" x14ac:dyDescent="0.25">
      <c r="A45" s="18"/>
      <c r="B45" s="2"/>
      <c r="C45" s="17"/>
    </row>
    <row r="46" spans="1:6" x14ac:dyDescent="0.25">
      <c r="A46" s="16" t="s">
        <v>46</v>
      </c>
      <c r="B46" s="12">
        <f>SUM(B16:B45)</f>
        <v>37627.810000000005</v>
      </c>
      <c r="C46" s="26">
        <f>SUM(C16:C41)</f>
        <v>30898.05</v>
      </c>
    </row>
    <row r="47" spans="1:6" x14ac:dyDescent="0.25">
      <c r="A47" s="21"/>
      <c r="B47" s="22"/>
      <c r="C47" s="17"/>
    </row>
    <row r="48" spans="1:6" x14ac:dyDescent="0.25">
      <c r="A48" s="16" t="s">
        <v>47</v>
      </c>
      <c r="B48" s="12">
        <f>B12-B46</f>
        <v>-4770.0900000000038</v>
      </c>
      <c r="C48" s="26">
        <f>C12-C46</f>
        <v>1459</v>
      </c>
    </row>
    <row r="49" spans="1:3" x14ac:dyDescent="0.25">
      <c r="A49" s="21"/>
      <c r="B49" s="22"/>
      <c r="C49" s="31"/>
    </row>
    <row r="50" spans="1:3" ht="15.75" thickBot="1" x14ac:dyDescent="0.3">
      <c r="A50" s="32" t="s">
        <v>48</v>
      </c>
      <c r="B50" s="33">
        <f>B3+B12-B46</f>
        <v>81632.91</v>
      </c>
      <c r="C50" s="34">
        <f>C3+C12-C46</f>
        <v>83092</v>
      </c>
    </row>
  </sheetData>
  <mergeCells count="1">
    <mergeCell ref="E36:F36"/>
  </mergeCells>
  <conditionalFormatting sqref="G1:XFD33 A1:F35 G34 I34:XFD34 G35:XFD1048576 A36:C36 E36:F36 A37:F104857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B</dc:creator>
  <cp:lastModifiedBy>Cal B</cp:lastModifiedBy>
  <dcterms:created xsi:type="dcterms:W3CDTF">2025-06-17T20:59:34Z</dcterms:created>
  <dcterms:modified xsi:type="dcterms:W3CDTF">2025-06-19T14:25:03Z</dcterms:modified>
</cp:coreProperties>
</file>